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10035" activeTab="0"/>
  </bookViews>
  <sheets>
    <sheet name="เหมือนแผนงานรวม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<sst xmlns="http://schemas.openxmlformats.org/spreadsheetml/2006/main" count="97" uniqueCount="65">
  <si>
    <t>องค์การบริหารส่วนจังหวัดสมุทรสาคร</t>
  </si>
  <si>
    <t>งบแสดงผลการดำเนินงานจ่ายจากเงินรายรับ</t>
  </si>
  <si>
    <t>รายการ</t>
  </si>
  <si>
    <t>ประมาณการ</t>
  </si>
  <si>
    <t>รวม</t>
  </si>
  <si>
    <t>บริหารงาน</t>
  </si>
  <si>
    <t>การรักษา</t>
  </si>
  <si>
    <t>การศึกษา</t>
  </si>
  <si>
    <t>สังคม</t>
  </si>
  <si>
    <t>สาธารณสุข</t>
  </si>
  <si>
    <t>เคหะและ</t>
  </si>
  <si>
    <t>สร้างความ</t>
  </si>
  <si>
    <t>การศาสนา</t>
  </si>
  <si>
    <t>อุตสาหกรรม</t>
  </si>
  <si>
    <t>การเกษตร</t>
  </si>
  <si>
    <t>การพาณิชย์</t>
  </si>
  <si>
    <t>งบกลาง</t>
  </si>
  <si>
    <t>ทั่วไป</t>
  </si>
  <si>
    <t>ความสงบ</t>
  </si>
  <si>
    <t>สงเคราะห์</t>
  </si>
  <si>
    <t>ชุมชน</t>
  </si>
  <si>
    <t>เข้มแข็ง</t>
  </si>
  <si>
    <t>วัฒนธรรมและ</t>
  </si>
  <si>
    <t>และ</t>
  </si>
  <si>
    <t>ภายใน</t>
  </si>
  <si>
    <t>ของชุมชน</t>
  </si>
  <si>
    <t>นันทนาการ</t>
  </si>
  <si>
    <t>การโยธา</t>
  </si>
  <si>
    <t>รายจ่าย</t>
  </si>
  <si>
    <t>เงินเดือน</t>
  </si>
  <si>
    <t>-</t>
  </si>
  <si>
    <t>เงินเดือน (ท)</t>
  </si>
  <si>
    <t>ค่าจ้างประจำ</t>
  </si>
  <si>
    <t>ค่าจ้างประจำ (ท)</t>
  </si>
  <si>
    <t>ค่าจ้างชั่วคราว</t>
  </si>
  <si>
    <t>ค่าจ้างชั่วคราว  (ท)</t>
  </si>
  <si>
    <t>ค่าตอบแทน</t>
  </si>
  <si>
    <t>ค่าตอบแทน (ท)</t>
  </si>
  <si>
    <t>ค่าใช้สอย</t>
  </si>
  <si>
    <t>ค่าใช้สอย  (ท)</t>
  </si>
  <si>
    <t>ค่าวัสดุ</t>
  </si>
  <si>
    <t>ค่าวัสดุ (ท)</t>
  </si>
  <si>
    <t>ค่าสาธารณูปโภค</t>
  </si>
  <si>
    <t>ค่าสาธารณูปโภค (ท)</t>
  </si>
  <si>
    <t>เงินอุดหนุน</t>
  </si>
  <si>
    <t>เงินอุดหนุน (ก)</t>
  </si>
  <si>
    <t>รายจ่ายอื่น</t>
  </si>
  <si>
    <t>งบกลาง  (ท)</t>
  </si>
  <si>
    <t>งบกลาง  (ก)</t>
  </si>
  <si>
    <t>ค่าครุภัณฑ์  (หมายเหตุ 1)</t>
  </si>
  <si>
    <t>ค่าครุภัณฑ์  (ท)</t>
  </si>
  <si>
    <t>ค่าที่ดินและสิ่งก่อสร้าง (หมายเหตุ 2)</t>
  </si>
  <si>
    <t>ค่าที่ดินและสิ่งก่อสร้าง (ท)  (หมายเหตุ 2)</t>
  </si>
  <si>
    <t>รวมรายจ่าย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</si>
  <si>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</si>
  <si>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</si>
  <si>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</si>
  <si>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</si>
  <si>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</si>
  <si>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</si>
  <si>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รัรฐบาลจัดสรร</t>
  </si>
  <si>
    <t>อุดหนุนทั่วไป</t>
  </si>
  <si>
    <t>อุดหนุนเฉพาะกิจ</t>
  </si>
  <si>
    <t>รวมรายรับ</t>
  </si>
  <si>
    <t>รายรับสูงกว่ารายจ่าย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</si>
</sst>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0"/>
      <name val="Arial"/>
      <family val="0"/>
    </font>
    <font>
      <sz val="11"/>
      <color indexed="8"/>
      <name val="Tahoma"/>
      <family val="2"/>
    </font>
    <font>
      <b/>
      <sz val="13.5"/>
      <name val="TH SarabunPSK"/>
      <family val="2"/>
    </font>
    <font>
      <b/>
      <sz val="12.5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.5"/>
      <name val="TH SarabunPSK"/>
      <family val="2"/>
    </font>
    <font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/>
    </xf>
    <xf numFmtId="43" fontId="5" fillId="0" borderId="22" xfId="36" applyFont="1" applyFill="1" applyBorder="1" applyAlignment="1">
      <alignment/>
    </xf>
    <xf numFmtId="43" fontId="5" fillId="0" borderId="22" xfId="36" applyFont="1" applyFill="1" applyBorder="1" applyAlignment="1">
      <alignment/>
    </xf>
    <xf numFmtId="43" fontId="5" fillId="0" borderId="22" xfId="36" applyFont="1" applyFill="1" applyBorder="1" applyAlignment="1">
      <alignment horizontal="center"/>
    </xf>
    <xf numFmtId="43" fontId="5" fillId="0" borderId="22" xfId="36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43" fontId="5" fillId="0" borderId="24" xfId="36" applyFont="1" applyFill="1" applyBorder="1" applyAlignment="1">
      <alignment/>
    </xf>
    <xf numFmtId="43" fontId="5" fillId="0" borderId="24" xfId="36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43" fontId="5" fillId="0" borderId="26" xfId="36" applyFont="1" applyFill="1" applyBorder="1" applyAlignment="1">
      <alignment/>
    </xf>
    <xf numFmtId="43" fontId="5" fillId="0" borderId="26" xfId="36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" fontId="5" fillId="0" borderId="27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0;&#3633;&#3597;&#3594;&#3637;\&#3611;&#3637;&#3591;&#3610;&#3611;&#3619;&#3632;&#3617;&#3634;&#3603;%2058\&#3619;&#3634;&#3618;&#3592;&#3656;&#3634;&#3618;&#3649;&#3618;&#3585;&#3605;&#3634;&#3617;&#3649;&#3612;&#3609;&#3591;&#3634;&#3609;\&#3617;.&#3588;.-&#3617;&#3637;.&#3588;.5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านบริหารทั่วไป(110)"/>
      <sheetName val="การรักษาความสงบ(120)"/>
      <sheetName val="การศึกษา(210)"/>
      <sheetName val="สาธารณสุข (220)"/>
      <sheetName val="สังคมสงเคราะห์ (230)"/>
      <sheetName val="เคหะชุมชน(240)"/>
      <sheetName val="สร้างความเข็มแข็ง (250)"/>
      <sheetName val="การศาสนา(260)"/>
      <sheetName val="อุตสาหกรรม(310)"/>
      <sheetName val="การเกษตร(320)"/>
      <sheetName val="งบกลาง(410)"/>
      <sheetName val="แผนงานรวม"/>
      <sheetName val="เงินรายรับ+เงินสะสม"/>
      <sheetName val="เหมือนแผนงานรวม"/>
      <sheetName val="เงินสะสม"/>
      <sheetName val="รายงานรายจ่ายเงินสะสม"/>
      <sheetName val="หมายเหตุประกอบงบแสดงผลการดำเนิน"/>
      <sheetName val="Sheet1"/>
    </sheetNames>
    <sheetDataSet>
      <sheetData sheetId="0">
        <row r="8">
          <cell r="B8">
            <v>32234700</v>
          </cell>
          <cell r="C8">
            <v>13097469.37</v>
          </cell>
        </row>
        <row r="9">
          <cell r="B9">
            <v>1478000</v>
          </cell>
          <cell r="C9">
            <v>840990</v>
          </cell>
        </row>
        <row r="10">
          <cell r="B10">
            <v>12758600</v>
          </cell>
          <cell r="C10">
            <v>4897800</v>
          </cell>
        </row>
        <row r="11">
          <cell r="B11">
            <v>16795000</v>
          </cell>
          <cell r="C11">
            <v>460992</v>
          </cell>
        </row>
        <row r="12">
          <cell r="B12">
            <v>50000</v>
          </cell>
          <cell r="C12">
            <v>0</v>
          </cell>
        </row>
        <row r="13">
          <cell r="B13">
            <v>18460000</v>
          </cell>
          <cell r="C13">
            <v>5810479.46</v>
          </cell>
        </row>
        <row r="14">
          <cell r="B14">
            <v>4491500</v>
          </cell>
          <cell r="C14">
            <v>715486</v>
          </cell>
        </row>
        <row r="15">
          <cell r="B15">
            <v>3610000</v>
          </cell>
          <cell r="C15">
            <v>1499771.6</v>
          </cell>
        </row>
        <row r="17">
          <cell r="B17">
            <v>200000</v>
          </cell>
          <cell r="C17">
            <v>100000</v>
          </cell>
        </row>
        <row r="19">
          <cell r="B19">
            <v>1459700</v>
          </cell>
          <cell r="C19">
            <v>254967</v>
          </cell>
        </row>
        <row r="20">
          <cell r="B20">
            <v>2000000</v>
          </cell>
        </row>
      </sheetData>
      <sheetData sheetId="1">
        <row r="15">
          <cell r="B15">
            <v>955000</v>
          </cell>
          <cell r="C15">
            <v>955000</v>
          </cell>
        </row>
        <row r="18">
          <cell r="B18">
            <v>2500000</v>
          </cell>
        </row>
      </sheetData>
      <sheetData sheetId="2">
        <row r="8">
          <cell r="B8">
            <v>3155900</v>
          </cell>
          <cell r="C8">
            <v>539448</v>
          </cell>
        </row>
        <row r="9">
          <cell r="B9">
            <v>42533000</v>
          </cell>
          <cell r="D9">
            <v>14107863.29</v>
          </cell>
        </row>
        <row r="11">
          <cell r="B11">
            <v>426700</v>
          </cell>
          <cell r="D11">
            <v>201600</v>
          </cell>
        </row>
        <row r="12">
          <cell r="B12">
            <v>9701300</v>
          </cell>
          <cell r="C12">
            <v>3299609.0300000003</v>
          </cell>
        </row>
        <row r="13">
          <cell r="B13">
            <v>650000</v>
          </cell>
          <cell r="C13">
            <v>295130.72</v>
          </cell>
        </row>
        <row r="14">
          <cell r="B14">
            <v>700000</v>
          </cell>
          <cell r="C14">
            <v>267510</v>
          </cell>
        </row>
        <row r="15">
          <cell r="B15">
            <v>300000</v>
          </cell>
          <cell r="C15">
            <v>0</v>
          </cell>
        </row>
        <row r="16">
          <cell r="B16">
            <v>11051720</v>
          </cell>
          <cell r="C16">
            <v>3789731.3</v>
          </cell>
        </row>
        <row r="17">
          <cell r="B17">
            <v>10319600</v>
          </cell>
          <cell r="C17">
            <v>2787600</v>
          </cell>
        </row>
        <row r="18">
          <cell r="B18">
            <v>1865400</v>
          </cell>
          <cell r="C18">
            <v>147672.7</v>
          </cell>
        </row>
        <row r="19">
          <cell r="B19">
            <v>3412400</v>
          </cell>
          <cell r="C19">
            <v>1002625.26</v>
          </cell>
        </row>
        <row r="20">
          <cell r="B20">
            <v>3595000</v>
          </cell>
          <cell r="C20">
            <v>1491345.1400000001</v>
          </cell>
        </row>
        <row r="21">
          <cell r="B21">
            <v>38129760</v>
          </cell>
          <cell r="C21">
            <v>19949760</v>
          </cell>
        </row>
        <row r="22">
          <cell r="C22">
            <v>3393295</v>
          </cell>
        </row>
        <row r="24">
          <cell r="B24">
            <v>5278100</v>
          </cell>
          <cell r="C24">
            <v>181800</v>
          </cell>
        </row>
        <row r="26">
          <cell r="B26">
            <v>4634000</v>
          </cell>
        </row>
        <row r="27">
          <cell r="B27">
            <v>400000</v>
          </cell>
        </row>
      </sheetData>
      <sheetData sheetId="3">
        <row r="12">
          <cell r="B12">
            <v>2000000</v>
          </cell>
        </row>
        <row r="16">
          <cell r="C16">
            <v>13212000</v>
          </cell>
        </row>
      </sheetData>
      <sheetData sheetId="4">
        <row r="12">
          <cell r="B12">
            <v>9236541</v>
          </cell>
          <cell r="C12">
            <v>5386151</v>
          </cell>
        </row>
        <row r="15">
          <cell r="B15">
            <v>200000</v>
          </cell>
          <cell r="C15">
            <v>0</v>
          </cell>
        </row>
        <row r="19">
          <cell r="B19">
            <v>1000000</v>
          </cell>
          <cell r="C19">
            <v>38000</v>
          </cell>
        </row>
      </sheetData>
      <sheetData sheetId="5">
        <row r="12">
          <cell r="B12">
            <v>400000</v>
          </cell>
        </row>
        <row r="15">
          <cell r="B15">
            <v>11573500</v>
          </cell>
          <cell r="C15">
            <v>2539000</v>
          </cell>
        </row>
        <row r="19">
          <cell r="B19">
            <v>258280200</v>
          </cell>
          <cell r="C19">
            <v>0</v>
          </cell>
        </row>
        <row r="20">
          <cell r="B20">
            <v>48248800</v>
          </cell>
        </row>
      </sheetData>
      <sheetData sheetId="6">
        <row r="12">
          <cell r="B12">
            <v>15003459</v>
          </cell>
          <cell r="C12">
            <v>234805</v>
          </cell>
        </row>
        <row r="15">
          <cell r="B15">
            <v>1680000</v>
          </cell>
          <cell r="C15">
            <v>0</v>
          </cell>
        </row>
      </sheetData>
      <sheetData sheetId="7">
        <row r="3">
          <cell r="A3" t="str">
            <v>ตั้งแต่วันที่  1  ตุลาคม  2557  ถึง 31  มีนาคม 2558</v>
          </cell>
        </row>
        <row r="10">
          <cell r="B10">
            <v>792500</v>
          </cell>
          <cell r="C10">
            <v>359400</v>
          </cell>
        </row>
        <row r="12">
          <cell r="B12">
            <v>2430000</v>
          </cell>
          <cell r="C12">
            <v>681130</v>
          </cell>
        </row>
        <row r="13">
          <cell r="B13">
            <v>12000</v>
          </cell>
        </row>
        <row r="14">
          <cell r="B14">
            <v>124000</v>
          </cell>
          <cell r="C14">
            <v>9985.43</v>
          </cell>
        </row>
        <row r="15">
          <cell r="B15">
            <v>216000</v>
          </cell>
          <cell r="C15">
            <v>171690.91999999998</v>
          </cell>
        </row>
        <row r="16">
          <cell r="B16">
            <v>38736000</v>
          </cell>
          <cell r="C16">
            <v>13286000</v>
          </cell>
        </row>
        <row r="19">
          <cell r="B19">
            <v>446000</v>
          </cell>
        </row>
        <row r="20">
          <cell r="B20">
            <v>1054000</v>
          </cell>
          <cell r="C20">
            <v>0</v>
          </cell>
        </row>
      </sheetData>
      <sheetData sheetId="8">
        <row r="8">
          <cell r="B8">
            <v>5802920</v>
          </cell>
          <cell r="C8">
            <v>2472289.58</v>
          </cell>
        </row>
        <row r="9">
          <cell r="B9">
            <v>2380000</v>
          </cell>
          <cell r="C9">
            <v>1294050</v>
          </cell>
        </row>
        <row r="10">
          <cell r="B10">
            <v>7461500</v>
          </cell>
          <cell r="D10">
            <v>2905517.42</v>
          </cell>
        </row>
        <row r="11">
          <cell r="B11">
            <v>300000</v>
          </cell>
          <cell r="C11">
            <v>0</v>
          </cell>
        </row>
        <row r="12">
          <cell r="B12">
            <v>1950000</v>
          </cell>
          <cell r="C12">
            <v>36520</v>
          </cell>
        </row>
        <row r="13">
          <cell r="B13">
            <v>10540000</v>
          </cell>
          <cell r="C13">
            <v>2387779.9</v>
          </cell>
        </row>
        <row r="18">
          <cell r="B18">
            <v>6080500</v>
          </cell>
          <cell r="C18">
            <v>756617.35</v>
          </cell>
        </row>
        <row r="20">
          <cell r="B20">
            <v>4850000</v>
          </cell>
          <cell r="C20">
            <v>17900</v>
          </cell>
        </row>
      </sheetData>
      <sheetData sheetId="9">
        <row r="12">
          <cell r="B12">
            <v>2000000</v>
          </cell>
          <cell r="C12">
            <v>6250</v>
          </cell>
        </row>
        <row r="15">
          <cell r="B15">
            <v>200000</v>
          </cell>
          <cell r="C15">
            <v>200000</v>
          </cell>
        </row>
      </sheetData>
      <sheetData sheetId="10">
        <row r="17">
          <cell r="C17">
            <v>32971700</v>
          </cell>
          <cell r="D17">
            <v>7241021.19</v>
          </cell>
        </row>
        <row r="18">
          <cell r="C18">
            <v>885000</v>
          </cell>
          <cell r="D18">
            <v>357679.06</v>
          </cell>
        </row>
        <row r="19">
          <cell r="C19">
            <v>0</v>
          </cell>
          <cell r="D19">
            <v>3551365.95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6"/>
  <sheetViews>
    <sheetView tabSelected="1" zoomScalePageLayoutView="0" workbookViewId="0" topLeftCell="A1">
      <selection activeCell="A2" sqref="A2:O2"/>
    </sheetView>
  </sheetViews>
  <sheetFormatPr defaultColWidth="29.57421875" defaultRowHeight="12.75"/>
  <cols>
    <col min="1" max="1" width="24.8515625" style="40" customWidth="1"/>
    <col min="2" max="2" width="14.28125" style="39" customWidth="1"/>
    <col min="3" max="3" width="14.140625" style="39" customWidth="1"/>
    <col min="4" max="4" width="13.421875" style="39" bestFit="1" customWidth="1"/>
    <col min="5" max="5" width="11.00390625" style="39" bestFit="1" customWidth="1"/>
    <col min="6" max="6" width="13.421875" style="39" bestFit="1" customWidth="1"/>
    <col min="7" max="7" width="12.421875" style="39" bestFit="1" customWidth="1"/>
    <col min="8" max="8" width="13.421875" style="39" bestFit="1" customWidth="1"/>
    <col min="9" max="10" width="12.421875" style="39" bestFit="1" customWidth="1"/>
    <col min="11" max="12" width="13.421875" style="39" bestFit="1" customWidth="1"/>
    <col min="13" max="13" width="12.421875" style="39" bestFit="1" customWidth="1"/>
    <col min="14" max="14" width="8.7109375" style="39" customWidth="1"/>
    <col min="15" max="15" width="12.7109375" style="39" customWidth="1"/>
    <col min="16" max="75" width="29.57421875" style="39" customWidth="1"/>
    <col min="76" max="16384" width="29.57421875" style="40" customWidth="1"/>
  </cols>
  <sheetData>
    <row r="1" spans="1:75" s="2" customFormat="1" ht="18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s="2" customFormat="1" ht="18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s="2" customFormat="1" ht="18">
      <c r="A3" s="80" t="str">
        <f>'[1]การศาสนา(260)'!A3</f>
        <v>ตั้งแต่วันที่  1  ตุลาคม  2557  ถึง 31  มีนาคม 2558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s="2" customFormat="1" ht="10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s="10" customFormat="1" ht="17.25">
      <c r="A5" s="81" t="s">
        <v>2</v>
      </c>
      <c r="B5" s="82" t="s">
        <v>3</v>
      </c>
      <c r="C5" s="82" t="s">
        <v>4</v>
      </c>
      <c r="D5" s="5" t="s">
        <v>5</v>
      </c>
      <c r="E5" s="6" t="s">
        <v>6</v>
      </c>
      <c r="F5" s="83" t="s">
        <v>7</v>
      </c>
      <c r="G5" s="5" t="s">
        <v>8</v>
      </c>
      <c r="H5" s="63" t="s">
        <v>9</v>
      </c>
      <c r="I5" s="7" t="s">
        <v>10</v>
      </c>
      <c r="J5" s="5" t="s">
        <v>11</v>
      </c>
      <c r="K5" s="6" t="s">
        <v>12</v>
      </c>
      <c r="L5" s="8" t="s">
        <v>13</v>
      </c>
      <c r="M5" s="83" t="s">
        <v>14</v>
      </c>
      <c r="N5" s="86" t="s">
        <v>15</v>
      </c>
      <c r="O5" s="63" t="s">
        <v>16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</row>
    <row r="6" spans="1:75" s="10" customFormat="1" ht="17.25">
      <c r="A6" s="81"/>
      <c r="B6" s="82"/>
      <c r="C6" s="82"/>
      <c r="D6" s="11" t="s">
        <v>17</v>
      </c>
      <c r="E6" s="12" t="s">
        <v>18</v>
      </c>
      <c r="F6" s="84"/>
      <c r="G6" s="11" t="s">
        <v>19</v>
      </c>
      <c r="H6" s="64"/>
      <c r="I6" s="13" t="s">
        <v>20</v>
      </c>
      <c r="J6" s="11" t="s">
        <v>21</v>
      </c>
      <c r="K6" s="12" t="s">
        <v>22</v>
      </c>
      <c r="L6" s="14" t="s">
        <v>23</v>
      </c>
      <c r="M6" s="84"/>
      <c r="N6" s="87"/>
      <c r="O6" s="6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</row>
    <row r="7" spans="1:75" s="10" customFormat="1" ht="17.25">
      <c r="A7" s="81"/>
      <c r="B7" s="82"/>
      <c r="C7" s="82"/>
      <c r="D7" s="15"/>
      <c r="E7" s="16" t="s">
        <v>24</v>
      </c>
      <c r="F7" s="85"/>
      <c r="G7" s="15"/>
      <c r="H7" s="65"/>
      <c r="I7" s="17"/>
      <c r="J7" s="15" t="s">
        <v>25</v>
      </c>
      <c r="K7" s="16" t="s">
        <v>26</v>
      </c>
      <c r="L7" s="18" t="s">
        <v>27</v>
      </c>
      <c r="M7" s="85"/>
      <c r="N7" s="88"/>
      <c r="O7" s="65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</row>
    <row r="8" spans="1:75" s="23" customFormat="1" ht="18.75">
      <c r="A8" s="19" t="s">
        <v>28</v>
      </c>
      <c r="B8" s="20"/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</row>
    <row r="9" spans="1:75" s="23" customFormat="1" ht="18.75">
      <c r="A9" s="24" t="s">
        <v>29</v>
      </c>
      <c r="B9" s="25">
        <f>+'[1]งานบริหารทั่วไป(110)'!B8+'[1]การศึกษา(210)'!B8+'[1]อุตสาหกรรม(310)'!B8</f>
        <v>41193520</v>
      </c>
      <c r="C9" s="25">
        <f>SUM(D9:O9)</f>
        <v>16109206.95</v>
      </c>
      <c r="D9" s="26">
        <f>+'[1]งานบริหารทั่วไป(110)'!C8</f>
        <v>13097469.37</v>
      </c>
      <c r="E9" s="27">
        <v>0</v>
      </c>
      <c r="F9" s="26">
        <f>+'[1]การศึกษา(210)'!C8</f>
        <v>539448</v>
      </c>
      <c r="G9" s="27" t="s">
        <v>30</v>
      </c>
      <c r="H9" s="26">
        <v>0</v>
      </c>
      <c r="I9" s="27">
        <v>0</v>
      </c>
      <c r="J9" s="27">
        <v>0</v>
      </c>
      <c r="K9" s="27">
        <v>0</v>
      </c>
      <c r="L9" s="27">
        <f>+'[1]อุตสาหกรรม(310)'!C8</f>
        <v>2472289.58</v>
      </c>
      <c r="M9" s="27">
        <v>0</v>
      </c>
      <c r="N9" s="27">
        <v>0</v>
      </c>
      <c r="O9" s="27">
        <v>0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</row>
    <row r="10" spans="1:75" s="23" customFormat="1" ht="18.75">
      <c r="A10" s="24" t="s">
        <v>31</v>
      </c>
      <c r="B10" s="25">
        <f>+'[1]การศึกษา(210)'!B9</f>
        <v>42533000</v>
      </c>
      <c r="C10" s="25">
        <f aca="true" t="shared" si="0" ref="C10:C32">SUM(D10:O10)</f>
        <v>14107863.29</v>
      </c>
      <c r="D10" s="27">
        <v>0</v>
      </c>
      <c r="E10" s="27">
        <v>0</v>
      </c>
      <c r="F10" s="28">
        <f>+'[1]การศึกษา(210)'!D9</f>
        <v>14107863.29</v>
      </c>
      <c r="G10" s="27" t="s">
        <v>30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</row>
    <row r="11" spans="1:75" s="23" customFormat="1" ht="18.75">
      <c r="A11" s="24" t="s">
        <v>32</v>
      </c>
      <c r="B11" s="25">
        <f>+'[1]งานบริหารทั่วไป(110)'!B9+'[1]อุตสาหกรรม(310)'!B9</f>
        <v>3858000</v>
      </c>
      <c r="C11" s="25">
        <f t="shared" si="0"/>
        <v>2135040</v>
      </c>
      <c r="D11" s="26">
        <f>+'[1]งานบริหารทั่วไป(110)'!C9</f>
        <v>840990</v>
      </c>
      <c r="E11" s="27">
        <v>0</v>
      </c>
      <c r="F11" s="27">
        <v>0</v>
      </c>
      <c r="G11" s="27" t="s">
        <v>30</v>
      </c>
      <c r="H11" s="27">
        <v>0</v>
      </c>
      <c r="I11" s="27">
        <v>0</v>
      </c>
      <c r="J11" s="27">
        <v>0</v>
      </c>
      <c r="K11" s="27">
        <v>0</v>
      </c>
      <c r="L11" s="27">
        <f>+'[1]อุตสาหกรรม(310)'!C9</f>
        <v>1294050</v>
      </c>
      <c r="M11" s="27">
        <v>0</v>
      </c>
      <c r="N11" s="27">
        <v>0</v>
      </c>
      <c r="O11" s="27">
        <v>0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</row>
    <row r="12" spans="1:75" s="23" customFormat="1" ht="18.75">
      <c r="A12" s="24" t="s">
        <v>33</v>
      </c>
      <c r="B12" s="25">
        <f>+'[1]การศึกษา(210)'!B11</f>
        <v>426700</v>
      </c>
      <c r="C12" s="25">
        <f t="shared" si="0"/>
        <v>201600</v>
      </c>
      <c r="D12" s="27">
        <v>0</v>
      </c>
      <c r="E12" s="27">
        <v>0</v>
      </c>
      <c r="F12" s="27">
        <f>+'[1]การศึกษา(210)'!D11</f>
        <v>201600</v>
      </c>
      <c r="G12" s="27" t="s">
        <v>30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3" spans="1:75" s="23" customFormat="1" ht="18.75">
      <c r="A13" s="24" t="s">
        <v>34</v>
      </c>
      <c r="B13" s="25">
        <f>+'[1]งานบริหารทั่วไป(110)'!B10+'[1]การศึกษา(210)'!B12+'[1]อุตสาหกรรม(310)'!B10</f>
        <v>29921400</v>
      </c>
      <c r="C13" s="25">
        <f t="shared" si="0"/>
        <v>11102926.45</v>
      </c>
      <c r="D13" s="26">
        <f>+'[1]งานบริหารทั่วไป(110)'!C10</f>
        <v>4897800</v>
      </c>
      <c r="E13" s="27">
        <v>0</v>
      </c>
      <c r="F13" s="26">
        <f>+'[1]การศึกษา(210)'!C12</f>
        <v>3299609.0300000003</v>
      </c>
      <c r="G13" s="27" t="s">
        <v>30</v>
      </c>
      <c r="H13" s="27">
        <v>0</v>
      </c>
      <c r="I13" s="27">
        <v>0</v>
      </c>
      <c r="J13" s="27">
        <v>0</v>
      </c>
      <c r="K13" s="27">
        <v>0</v>
      </c>
      <c r="L13" s="27">
        <f>+'[1]อุตสาหกรรม(310)'!D10</f>
        <v>2905517.42</v>
      </c>
      <c r="M13" s="27">
        <v>0</v>
      </c>
      <c r="N13" s="27">
        <v>0</v>
      </c>
      <c r="O13" s="27">
        <v>0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s="23" customFormat="1" ht="18.75">
      <c r="A14" s="24" t="s">
        <v>35</v>
      </c>
      <c r="B14" s="25">
        <f>+'[1]การศึกษา(210)'!B13+'[1]การศาสนา(260)'!B10</f>
        <v>1442500</v>
      </c>
      <c r="C14" s="25">
        <f t="shared" si="0"/>
        <v>654530.72</v>
      </c>
      <c r="D14" s="27">
        <v>0</v>
      </c>
      <c r="E14" s="27">
        <v>0</v>
      </c>
      <c r="F14" s="28">
        <f>+'[1]การศึกษา(210)'!C13</f>
        <v>295130.72</v>
      </c>
      <c r="G14" s="27" t="s">
        <v>30</v>
      </c>
      <c r="H14" s="27">
        <v>0</v>
      </c>
      <c r="I14" s="27">
        <v>0</v>
      </c>
      <c r="J14" s="27">
        <v>0</v>
      </c>
      <c r="K14" s="27">
        <f>+'[1]การศาสนา(260)'!C10</f>
        <v>359400</v>
      </c>
      <c r="L14" s="27">
        <v>0</v>
      </c>
      <c r="M14" s="27">
        <v>0</v>
      </c>
      <c r="N14" s="27">
        <v>0</v>
      </c>
      <c r="O14" s="27">
        <v>0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s="23" customFormat="1" ht="18.75">
      <c r="A15" s="24" t="s">
        <v>36</v>
      </c>
      <c r="B15" s="25">
        <f>+'[1]งานบริหารทั่วไป(110)'!B11+'[1]การศึกษา(210)'!B14+'[1]อุตสาหกรรม(310)'!B11</f>
        <v>17795000</v>
      </c>
      <c r="C15" s="25">
        <f t="shared" si="0"/>
        <v>728502</v>
      </c>
      <c r="D15" s="26">
        <f>+'[1]งานบริหารทั่วไป(110)'!C11</f>
        <v>460992</v>
      </c>
      <c r="E15" s="27">
        <v>0</v>
      </c>
      <c r="F15" s="28">
        <f>+'[1]การศึกษา(210)'!C14</f>
        <v>267510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f>+'[1]อุตสาหกรรม(310)'!C11</f>
        <v>0</v>
      </c>
      <c r="M15" s="27">
        <v>0</v>
      </c>
      <c r="N15" s="27">
        <v>0</v>
      </c>
      <c r="O15" s="27">
        <v>0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</row>
    <row r="16" spans="1:75" s="23" customFormat="1" ht="18.75">
      <c r="A16" s="24" t="s">
        <v>37</v>
      </c>
      <c r="B16" s="25">
        <f>+'[1]งานบริหารทั่วไป(110)'!B12+'[1]การศึกษา(210)'!B15</f>
        <v>350000</v>
      </c>
      <c r="C16" s="25">
        <f t="shared" si="0"/>
        <v>0</v>
      </c>
      <c r="D16" s="26">
        <f>+'[1]งานบริหารทั่วไป(110)'!C12</f>
        <v>0</v>
      </c>
      <c r="E16" s="27">
        <v>0</v>
      </c>
      <c r="F16" s="28">
        <f>+'[1]การศึกษา(210)'!C15</f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</row>
    <row r="17" spans="1:75" s="23" customFormat="1" ht="18.75">
      <c r="A17" s="24" t="s">
        <v>38</v>
      </c>
      <c r="B17" s="25">
        <f>+'[1]งานบริหารทั่วไป(110)'!B13+'[1]การศึกษา(210)'!B16+'[1]สาธารณสุข (220)'!B12+'[1]สังคมสงเคราะห์ (230)'!B12+'[1]เคหะชุมชน(240)'!B12+'[1]สร้างความเข็มแข็ง (250)'!B12+'[1]การศาสนา(260)'!B12+'[1]อุตสาหกรรม(310)'!B12+'[1]การเกษตร(320)'!B12</f>
        <v>62531720</v>
      </c>
      <c r="C17" s="25">
        <f t="shared" si="0"/>
        <v>15945066.76</v>
      </c>
      <c r="D17" s="26">
        <f>+'[1]งานบริหารทั่วไป(110)'!C13</f>
        <v>5810479.46</v>
      </c>
      <c r="E17" s="27">
        <v>0</v>
      </c>
      <c r="F17" s="26">
        <f>+'[1]การศึกษา(210)'!C16</f>
        <v>3789731.3</v>
      </c>
      <c r="G17" s="27">
        <f>+'[1]สังคมสงเคราะห์ (230)'!C12</f>
        <v>5386151</v>
      </c>
      <c r="H17" s="27">
        <v>0</v>
      </c>
      <c r="I17" s="27">
        <v>0</v>
      </c>
      <c r="J17" s="27">
        <f>+'[1]สร้างความเข็มแข็ง (250)'!C12</f>
        <v>234805</v>
      </c>
      <c r="K17" s="27">
        <f>+'[1]การศาสนา(260)'!C12</f>
        <v>681130</v>
      </c>
      <c r="L17" s="27">
        <f>+'[1]อุตสาหกรรม(310)'!C12</f>
        <v>36520</v>
      </c>
      <c r="M17" s="27">
        <f>+'[1]การเกษตร(320)'!C12</f>
        <v>6250</v>
      </c>
      <c r="N17" s="27">
        <v>0</v>
      </c>
      <c r="O17" s="27">
        <v>0</v>
      </c>
      <c r="P17" s="22">
        <v>9483478.3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</row>
    <row r="18" spans="1:75" s="23" customFormat="1" ht="18.75">
      <c r="A18" s="24" t="s">
        <v>39</v>
      </c>
      <c r="B18" s="25">
        <f>+'[1]การศึกษา(210)'!B17+'[1]การศาสนา(260)'!B13</f>
        <v>10331600</v>
      </c>
      <c r="C18" s="25">
        <f t="shared" si="0"/>
        <v>2787600</v>
      </c>
      <c r="D18" s="27">
        <v>0</v>
      </c>
      <c r="E18" s="27">
        <v>0</v>
      </c>
      <c r="F18" s="27">
        <f>+'[1]การศึกษา(210)'!C17</f>
        <v>2787600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2">
        <f>+C17</f>
        <v>15945066.76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</row>
    <row r="19" spans="1:75" s="23" customFormat="1" ht="18.75">
      <c r="A19" s="24" t="s">
        <v>40</v>
      </c>
      <c r="B19" s="25">
        <f>+'[1]งานบริหารทั่วไป(110)'!B14+'[1]การศึกษา(210)'!B18+'[1]อุตสาหกรรม(310)'!B13</f>
        <v>16896900</v>
      </c>
      <c r="C19" s="25">
        <f t="shared" si="0"/>
        <v>3250938.5999999996</v>
      </c>
      <c r="D19" s="26">
        <f>+'[1]งานบริหารทั่วไป(110)'!C14</f>
        <v>715486</v>
      </c>
      <c r="E19" s="27">
        <v>0</v>
      </c>
      <c r="F19" s="27">
        <f>+'[1]การศึกษา(210)'!C18</f>
        <v>147672.7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f>+'[1]อุตสาหกรรม(310)'!C13</f>
        <v>2387779.9</v>
      </c>
      <c r="M19" s="27">
        <v>0</v>
      </c>
      <c r="N19" s="27">
        <v>0</v>
      </c>
      <c r="O19" s="27">
        <v>0</v>
      </c>
      <c r="P19" s="22">
        <f>+P18-P17</f>
        <v>6461588.459999999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</row>
    <row r="20" spans="1:75" s="23" customFormat="1" ht="18.75">
      <c r="A20" s="24" t="s">
        <v>41</v>
      </c>
      <c r="B20" s="25">
        <f>+'[1]การศึกษา(210)'!B19</f>
        <v>3412400</v>
      </c>
      <c r="C20" s="25">
        <f t="shared" si="0"/>
        <v>1002625.26</v>
      </c>
      <c r="D20" s="27">
        <v>0</v>
      </c>
      <c r="E20" s="27">
        <v>0</v>
      </c>
      <c r="F20" s="27">
        <f>+'[1]การศึกษา(210)'!C19</f>
        <v>1002625.26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1:75" s="23" customFormat="1" ht="18.75">
      <c r="A21" s="24" t="s">
        <v>42</v>
      </c>
      <c r="B21" s="25">
        <f>+'[1]งานบริหารทั่วไป(110)'!B15+'[1]การศึกษา(210)'!B20+'[1]การศาสนา(260)'!B14</f>
        <v>7329000</v>
      </c>
      <c r="C21" s="25">
        <f t="shared" si="0"/>
        <v>3001102.1700000004</v>
      </c>
      <c r="D21" s="26">
        <f>+'[1]งานบริหารทั่วไป(110)'!C15</f>
        <v>1499771.6</v>
      </c>
      <c r="E21" s="27">
        <v>0</v>
      </c>
      <c r="F21" s="26">
        <f>+'[1]การศึกษา(210)'!C20</f>
        <v>1491345.1400000001</v>
      </c>
      <c r="G21" s="27">
        <v>0</v>
      </c>
      <c r="H21" s="27">
        <v>0</v>
      </c>
      <c r="I21" s="27">
        <v>0</v>
      </c>
      <c r="J21" s="27">
        <v>0</v>
      </c>
      <c r="K21" s="27">
        <f>+'[1]การศาสนา(260)'!C14</f>
        <v>9985.43</v>
      </c>
      <c r="L21" s="27">
        <v>0</v>
      </c>
      <c r="M21" s="27">
        <v>0</v>
      </c>
      <c r="N21" s="27">
        <v>0</v>
      </c>
      <c r="O21" s="27">
        <v>0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1:75" s="23" customFormat="1" ht="18.75">
      <c r="A22" s="24" t="s">
        <v>43</v>
      </c>
      <c r="B22" s="25">
        <f>+'[1]การศาสนา(260)'!B15</f>
        <v>216000</v>
      </c>
      <c r="C22" s="25">
        <f>SUM(D22:O22)</f>
        <v>171690.91999999998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f>+'[1]การศาสนา(260)'!C15</f>
        <v>171690.91999999998</v>
      </c>
      <c r="L22" s="27">
        <v>0</v>
      </c>
      <c r="M22" s="27">
        <v>0</v>
      </c>
      <c r="N22" s="27">
        <v>0</v>
      </c>
      <c r="O22" s="27">
        <v>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</row>
    <row r="23" spans="1:75" s="23" customFormat="1" ht="18.75">
      <c r="A23" s="24" t="s">
        <v>44</v>
      </c>
      <c r="B23" s="28">
        <f>+'[1]การรักษาความสงบ(120)'!B15+'[1]การศึกษา(210)'!B21+'[1]สังคมสงเคราะห์ (230)'!B15+'[1]เคหะชุมชน(240)'!B15+'[1]สร้างความเข็มแข็ง (250)'!B15+'[1]การศาสนา(260)'!B16+'[1]การเกษตร(320)'!B15</f>
        <v>91474260</v>
      </c>
      <c r="C23" s="25">
        <f t="shared" si="0"/>
        <v>36929760</v>
      </c>
      <c r="D23" s="27">
        <v>0</v>
      </c>
      <c r="E23" s="27">
        <f>+'[1]การรักษาความสงบ(120)'!C15</f>
        <v>955000</v>
      </c>
      <c r="F23" s="26">
        <f>+'[1]การศึกษา(210)'!C21</f>
        <v>19949760</v>
      </c>
      <c r="G23" s="27">
        <f>+'[1]สังคมสงเคราะห์ (230)'!C15</f>
        <v>0</v>
      </c>
      <c r="H23" s="27">
        <v>0</v>
      </c>
      <c r="I23" s="27">
        <f>+'[1]เคหะชุมชน(240)'!C15</f>
        <v>2539000</v>
      </c>
      <c r="J23" s="27">
        <f>+'[1]สร้างความเข็มแข็ง (250)'!C15</f>
        <v>0</v>
      </c>
      <c r="K23" s="27">
        <f>+'[1]การศาสนา(260)'!C16</f>
        <v>13286000</v>
      </c>
      <c r="L23" s="27">
        <v>0</v>
      </c>
      <c r="M23" s="27">
        <f>+'[1]การเกษตร(320)'!C15</f>
        <v>200000</v>
      </c>
      <c r="N23" s="27">
        <v>0</v>
      </c>
      <c r="O23" s="27">
        <v>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</row>
    <row r="24" spans="1:75" s="23" customFormat="1" ht="18.75">
      <c r="A24" s="24" t="s">
        <v>45</v>
      </c>
      <c r="B24" s="25">
        <v>0</v>
      </c>
      <c r="C24" s="25">
        <f t="shared" si="0"/>
        <v>16605295</v>
      </c>
      <c r="D24" s="27">
        <v>0</v>
      </c>
      <c r="E24" s="27">
        <v>0</v>
      </c>
      <c r="F24" s="27">
        <f>+'[1]การศึกษา(210)'!C22</f>
        <v>3393295</v>
      </c>
      <c r="G24" s="27">
        <v>0</v>
      </c>
      <c r="H24" s="27">
        <f>+'[1]สาธารณสุข (220)'!C16</f>
        <v>13212000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</row>
    <row r="25" spans="1:75" s="23" customFormat="1" ht="18.75">
      <c r="A25" s="24" t="s">
        <v>46</v>
      </c>
      <c r="B25" s="26">
        <f>+'[1]งานบริหารทั่วไป(110)'!B17</f>
        <v>200000</v>
      </c>
      <c r="C25" s="25">
        <f t="shared" si="0"/>
        <v>100000</v>
      </c>
      <c r="D25" s="27">
        <f>+'[1]งานบริหารทั่วไป(110)'!C17</f>
        <v>100000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</row>
    <row r="26" spans="1:75" s="23" customFormat="1" ht="18.75">
      <c r="A26" s="24" t="s">
        <v>16</v>
      </c>
      <c r="B26" s="25">
        <f>+'[1]งบกลาง(410)'!C17</f>
        <v>32971700</v>
      </c>
      <c r="C26" s="25">
        <f t="shared" si="0"/>
        <v>7241021.19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f>+'[1]งบกลาง(410)'!D17</f>
        <v>7241021.19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</row>
    <row r="27" spans="1:75" s="23" customFormat="1" ht="18.75">
      <c r="A27" s="24" t="s">
        <v>47</v>
      </c>
      <c r="B27" s="25">
        <f>+'[1]งบกลาง(410)'!C18</f>
        <v>885000</v>
      </c>
      <c r="C27" s="25">
        <f t="shared" si="0"/>
        <v>357679.06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f>+'[1]งบกลาง(410)'!D18</f>
        <v>357679.06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</row>
    <row r="28" spans="1:75" s="23" customFormat="1" ht="18.75">
      <c r="A28" s="24" t="s">
        <v>48</v>
      </c>
      <c r="B28" s="25">
        <f>+'[1]งบกลาง(410)'!C19</f>
        <v>0</v>
      </c>
      <c r="C28" s="25">
        <f>SUM(D28:O28)</f>
        <v>3551365.95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f>+'[1]งบกลาง(410)'!D19</f>
        <v>3551365.95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</row>
    <row r="29" spans="1:75" s="23" customFormat="1" ht="18.75">
      <c r="A29" s="24" t="s">
        <v>49</v>
      </c>
      <c r="B29" s="25">
        <f>+'[1]งานบริหารทั่วไป(110)'!B19+'[1]การรักษาความสงบ(120)'!B18+'[1]การศึกษา(210)'!B24+'[1]อุตสาหกรรม(310)'!B18</f>
        <v>15318300</v>
      </c>
      <c r="C29" s="25">
        <f t="shared" si="0"/>
        <v>1193384.35</v>
      </c>
      <c r="D29" s="26">
        <f>+'[1]งานบริหารทั่วไป(110)'!C19</f>
        <v>254967</v>
      </c>
      <c r="E29" s="27">
        <v>0</v>
      </c>
      <c r="F29" s="27">
        <f>+'[1]การศึกษา(210)'!C24</f>
        <v>181800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f>+'[1]อุตสาหกรรม(310)'!C18</f>
        <v>756617.35</v>
      </c>
      <c r="M29" s="27">
        <v>0</v>
      </c>
      <c r="N29" s="27">
        <v>0</v>
      </c>
      <c r="O29" s="27">
        <v>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</row>
    <row r="30" spans="1:75" s="23" customFormat="1" ht="18.75">
      <c r="A30" s="24" t="s">
        <v>50</v>
      </c>
      <c r="B30" s="25">
        <v>0</v>
      </c>
      <c r="C30" s="25">
        <f t="shared" si="0"/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</row>
    <row r="31" spans="1:75" s="23" customFormat="1" ht="18.75">
      <c r="A31" s="29" t="s">
        <v>51</v>
      </c>
      <c r="B31" s="25">
        <f>+'[1]งานบริหารทั่วไป(110)'!B20+'[1]การศึกษา(210)'!B26+'[1]สังคมสงเคราะห์ (230)'!B19+'[1]เคหะชุมชน(240)'!B19+'[1]การศาสนา(260)'!B19+'[1]อุตสาหกรรม(310)'!B20</f>
        <v>271210200</v>
      </c>
      <c r="C31" s="25">
        <f t="shared" si="0"/>
        <v>55900</v>
      </c>
      <c r="D31" s="27">
        <v>0</v>
      </c>
      <c r="E31" s="27">
        <v>0</v>
      </c>
      <c r="F31" s="27">
        <v>0</v>
      </c>
      <c r="G31" s="27">
        <f>+'[1]สังคมสงเคราะห์ (230)'!C19</f>
        <v>38000</v>
      </c>
      <c r="H31" s="27">
        <v>0</v>
      </c>
      <c r="I31" s="27">
        <f>+'[1]เคหะชุมชน(240)'!C19</f>
        <v>0</v>
      </c>
      <c r="J31" s="27">
        <v>0</v>
      </c>
      <c r="K31" s="27">
        <v>0</v>
      </c>
      <c r="L31" s="27">
        <f>+'[1]อุตสาหกรรม(310)'!C20</f>
        <v>17900</v>
      </c>
      <c r="M31" s="27">
        <v>0</v>
      </c>
      <c r="N31" s="27">
        <v>0</v>
      </c>
      <c r="O31" s="27">
        <v>0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</row>
    <row r="32" spans="1:75" s="23" customFormat="1" ht="18.75">
      <c r="A32" s="30" t="s">
        <v>52</v>
      </c>
      <c r="B32" s="31">
        <f>+'[1]เคหะชุมชน(240)'!B20+'[1]การศาสนา(260)'!B20+'[1]การศึกษา(210)'!B27</f>
        <v>49702800</v>
      </c>
      <c r="C32" s="25">
        <f t="shared" si="0"/>
        <v>0</v>
      </c>
      <c r="D32" s="27">
        <v>0</v>
      </c>
      <c r="E32" s="32">
        <v>0</v>
      </c>
      <c r="F32" s="27">
        <v>0</v>
      </c>
      <c r="G32" s="32">
        <v>0</v>
      </c>
      <c r="H32" s="32">
        <v>0</v>
      </c>
      <c r="I32" s="27">
        <v>0</v>
      </c>
      <c r="J32" s="27">
        <v>0</v>
      </c>
      <c r="K32" s="32">
        <f>+'[1]การศาสนา(260)'!C20</f>
        <v>0</v>
      </c>
      <c r="L32" s="32">
        <v>0</v>
      </c>
      <c r="M32" s="27">
        <v>0</v>
      </c>
      <c r="N32" s="27">
        <v>0</v>
      </c>
      <c r="O32" s="27">
        <v>0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</row>
    <row r="33" spans="1:75" s="23" customFormat="1" ht="19.5" thickBot="1">
      <c r="A33" s="33" t="s">
        <v>53</v>
      </c>
      <c r="B33" s="34">
        <f>SUM(B9:B32)</f>
        <v>700000000</v>
      </c>
      <c r="C33" s="34">
        <f>SUM(C9:C32)</f>
        <v>137233098.67</v>
      </c>
      <c r="D33" s="34">
        <f aca="true" t="shared" si="1" ref="D33:K33">SUM(D9:D32)</f>
        <v>27677955.43</v>
      </c>
      <c r="E33" s="34">
        <f t="shared" si="1"/>
        <v>955000</v>
      </c>
      <c r="F33" s="34">
        <f t="shared" si="1"/>
        <v>51454990.44</v>
      </c>
      <c r="G33" s="34">
        <f t="shared" si="1"/>
        <v>5424151</v>
      </c>
      <c r="H33" s="34">
        <f t="shared" si="1"/>
        <v>13212000</v>
      </c>
      <c r="I33" s="34">
        <f t="shared" si="1"/>
        <v>2539000</v>
      </c>
      <c r="J33" s="34">
        <f t="shared" si="1"/>
        <v>234805</v>
      </c>
      <c r="K33" s="34">
        <f t="shared" si="1"/>
        <v>14508206.35</v>
      </c>
      <c r="L33" s="35">
        <f>SUM(L9:L32)</f>
        <v>9870674.25</v>
      </c>
      <c r="M33" s="35">
        <f>SUM(M9:M32)</f>
        <v>206250</v>
      </c>
      <c r="N33" s="35">
        <f>SUM(N9:N32)</f>
        <v>0</v>
      </c>
      <c r="O33" s="35">
        <f>SUM(O26:O32)</f>
        <v>11150066.2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</row>
    <row r="34" spans="1:75" s="23" customFormat="1" ht="19.5" thickTop="1">
      <c r="A34" s="36"/>
      <c r="B34" s="37"/>
      <c r="C34" s="37"/>
      <c r="D34" s="37"/>
      <c r="E34" s="38"/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</row>
    <row r="35" spans="1:75" s="23" customFormat="1" ht="18.75">
      <c r="A35" s="36"/>
      <c r="B35" s="37"/>
      <c r="C35" s="37"/>
      <c r="D35" s="37"/>
      <c r="E35" s="38"/>
      <c r="F35" s="37"/>
      <c r="G35" s="38"/>
      <c r="H35" s="38"/>
      <c r="I35" s="38"/>
      <c r="J35" s="38"/>
      <c r="K35" s="38"/>
      <c r="L35" s="38"/>
      <c r="M35" s="38"/>
      <c r="N35" s="38"/>
      <c r="O35" s="38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</row>
    <row r="36" spans="1:75" s="23" customFormat="1" ht="18.75">
      <c r="A36" s="36"/>
      <c r="B36" s="37"/>
      <c r="C36" s="37"/>
      <c r="D36" s="37"/>
      <c r="E36" s="38"/>
      <c r="F36" s="37"/>
      <c r="G36" s="38"/>
      <c r="H36" s="38"/>
      <c r="I36" s="38"/>
      <c r="J36" s="38"/>
      <c r="K36" s="38"/>
      <c r="L36" s="38"/>
      <c r="M36" s="38"/>
      <c r="N36" s="38"/>
      <c r="O36" s="38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</row>
    <row r="37" spans="1:75" s="23" customFormat="1" ht="18.75">
      <c r="A37" s="36"/>
      <c r="B37" s="37"/>
      <c r="C37" s="37"/>
      <c r="D37" s="37"/>
      <c r="E37" s="38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</row>
    <row r="38" spans="1:75" s="23" customFormat="1" ht="18.75">
      <c r="A38" s="36"/>
      <c r="B38" s="37"/>
      <c r="C38" s="37"/>
      <c r="D38" s="37"/>
      <c r="E38" s="38"/>
      <c r="F38" s="37"/>
      <c r="G38" s="38"/>
      <c r="H38" s="38"/>
      <c r="I38" s="38"/>
      <c r="J38" s="38"/>
      <c r="K38" s="38"/>
      <c r="L38" s="38"/>
      <c r="M38" s="38"/>
      <c r="N38" s="38"/>
      <c r="O38" s="38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</row>
    <row r="39" spans="1:15" ht="18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</row>
    <row r="40" spans="1:15" ht="18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8">
      <c r="A41" s="42"/>
      <c r="B41" s="42"/>
      <c r="C41" s="42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1:75" s="48" customFormat="1" ht="18.75">
      <c r="A42" s="67" t="s">
        <v>2</v>
      </c>
      <c r="B42" s="68" t="s">
        <v>3</v>
      </c>
      <c r="C42" s="68" t="s">
        <v>4</v>
      </c>
      <c r="D42" s="43" t="s">
        <v>5</v>
      </c>
      <c r="E42" s="44" t="s">
        <v>6</v>
      </c>
      <c r="F42" s="69" t="s">
        <v>7</v>
      </c>
      <c r="G42" s="43" t="s">
        <v>8</v>
      </c>
      <c r="H42" s="72" t="s">
        <v>9</v>
      </c>
      <c r="I42" s="45" t="s">
        <v>10</v>
      </c>
      <c r="J42" s="43" t="s">
        <v>11</v>
      </c>
      <c r="K42" s="44" t="s">
        <v>12</v>
      </c>
      <c r="L42" s="46" t="s">
        <v>13</v>
      </c>
      <c r="M42" s="69" t="s">
        <v>14</v>
      </c>
      <c r="N42" s="75" t="s">
        <v>15</v>
      </c>
      <c r="O42" s="72" t="s">
        <v>16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</row>
    <row r="43" spans="1:75" s="48" customFormat="1" ht="18.75">
      <c r="A43" s="67"/>
      <c r="B43" s="68"/>
      <c r="C43" s="68"/>
      <c r="D43" s="49" t="s">
        <v>17</v>
      </c>
      <c r="E43" s="50" t="s">
        <v>18</v>
      </c>
      <c r="F43" s="70"/>
      <c r="G43" s="49" t="s">
        <v>19</v>
      </c>
      <c r="H43" s="73"/>
      <c r="I43" s="51" t="s">
        <v>20</v>
      </c>
      <c r="J43" s="49" t="s">
        <v>21</v>
      </c>
      <c r="K43" s="50" t="s">
        <v>22</v>
      </c>
      <c r="L43" s="52" t="s">
        <v>23</v>
      </c>
      <c r="M43" s="70"/>
      <c r="N43" s="76"/>
      <c r="O43" s="73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</row>
    <row r="44" spans="1:75" s="48" customFormat="1" ht="18.75">
      <c r="A44" s="67"/>
      <c r="B44" s="68"/>
      <c r="C44" s="68"/>
      <c r="D44" s="53"/>
      <c r="E44" s="54" t="s">
        <v>24</v>
      </c>
      <c r="F44" s="71"/>
      <c r="G44" s="53"/>
      <c r="H44" s="74"/>
      <c r="I44" s="55"/>
      <c r="J44" s="53" t="s">
        <v>25</v>
      </c>
      <c r="K44" s="54" t="s">
        <v>26</v>
      </c>
      <c r="L44" s="56" t="s">
        <v>27</v>
      </c>
      <c r="M44" s="71"/>
      <c r="N44" s="77"/>
      <c r="O44" s="74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</row>
    <row r="45" spans="1:75" s="23" customFormat="1" ht="18.75">
      <c r="A45" s="57" t="s">
        <v>54</v>
      </c>
      <c r="B45" s="20"/>
      <c r="C45" s="20"/>
      <c r="D45" s="20"/>
      <c r="E45" s="20"/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</row>
    <row r="46" spans="1:75" s="23" customFormat="1" ht="18.75">
      <c r="A46" s="24" t="s">
        <v>55</v>
      </c>
      <c r="B46" s="25">
        <v>59000000</v>
      </c>
      <c r="C46" s="25">
        <v>37298557.28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</row>
    <row r="47" spans="1:75" s="23" customFormat="1" ht="18.75">
      <c r="A47" s="24" t="s">
        <v>56</v>
      </c>
      <c r="B47" s="25">
        <v>1300000</v>
      </c>
      <c r="C47" s="25">
        <v>746952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</row>
    <row r="48" spans="1:75" s="23" customFormat="1" ht="18.75">
      <c r="A48" s="24" t="s">
        <v>57</v>
      </c>
      <c r="B48" s="25">
        <v>18600000</v>
      </c>
      <c r="C48" s="25">
        <v>17458860.03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</row>
    <row r="49" spans="1:75" s="23" customFormat="1" ht="18.75">
      <c r="A49" s="24" t="s">
        <v>58</v>
      </c>
      <c r="B49" s="25">
        <v>1740000</v>
      </c>
      <c r="C49" s="25">
        <v>2781361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</row>
    <row r="50" spans="1:75" s="23" customFormat="1" ht="18.75">
      <c r="A50" s="24" t="s">
        <v>59</v>
      </c>
      <c r="B50" s="25">
        <v>60000</v>
      </c>
      <c r="C50" s="27">
        <v>18000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</row>
    <row r="51" spans="1:75" s="23" customFormat="1" ht="18.75">
      <c r="A51" s="24" t="s">
        <v>60</v>
      </c>
      <c r="B51" s="25">
        <v>510000000</v>
      </c>
      <c r="C51" s="27">
        <v>403874039.72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</row>
    <row r="52" spans="1:75" s="23" customFormat="1" ht="18.75">
      <c r="A52" s="24" t="s">
        <v>61</v>
      </c>
      <c r="B52" s="25">
        <v>109300000</v>
      </c>
      <c r="C52" s="25">
        <v>122057966.44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</row>
    <row r="53" spans="1:75" s="23" customFormat="1" ht="18.75">
      <c r="A53" s="58" t="s">
        <v>62</v>
      </c>
      <c r="B53" s="27">
        <v>0</v>
      </c>
      <c r="C53" s="26">
        <v>153964.5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</row>
    <row r="54" spans="1:75" s="23" customFormat="1" ht="19.5" thickBot="1">
      <c r="A54" s="59" t="s">
        <v>63</v>
      </c>
      <c r="B54" s="34">
        <f>SUM(B46:B53)</f>
        <v>700000000</v>
      </c>
      <c r="C54" s="34">
        <f aca="true" t="shared" si="2" ref="C54:O54">SUM(C46:C53)</f>
        <v>584389700.97</v>
      </c>
      <c r="D54" s="34">
        <f t="shared" si="2"/>
        <v>0</v>
      </c>
      <c r="E54" s="34">
        <f t="shared" si="2"/>
        <v>0</v>
      </c>
      <c r="F54" s="34">
        <f t="shared" si="2"/>
        <v>0</v>
      </c>
      <c r="G54" s="34">
        <f t="shared" si="2"/>
        <v>0</v>
      </c>
      <c r="H54" s="34">
        <f t="shared" si="2"/>
        <v>0</v>
      </c>
      <c r="I54" s="34">
        <f t="shared" si="2"/>
        <v>0</v>
      </c>
      <c r="J54" s="34">
        <f t="shared" si="2"/>
        <v>0</v>
      </c>
      <c r="K54" s="34">
        <f t="shared" si="2"/>
        <v>0</v>
      </c>
      <c r="L54" s="34">
        <f t="shared" si="2"/>
        <v>0</v>
      </c>
      <c r="M54" s="34">
        <f t="shared" si="2"/>
        <v>0</v>
      </c>
      <c r="N54" s="34">
        <f t="shared" si="2"/>
        <v>0</v>
      </c>
      <c r="O54" s="34">
        <f t="shared" si="2"/>
        <v>0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</row>
    <row r="55" spans="1:75" s="23" customFormat="1" ht="20.25" thickBot="1" thickTop="1">
      <c r="A55" s="60" t="s">
        <v>64</v>
      </c>
      <c r="B55" s="22"/>
      <c r="C55" s="61">
        <f>+C54-C33</f>
        <v>447156602.3000001</v>
      </c>
      <c r="D55" s="22"/>
      <c r="E55" s="22"/>
      <c r="F55" s="22"/>
      <c r="G55" s="62"/>
      <c r="H55" s="62"/>
      <c r="I55" s="62"/>
      <c r="J55" s="62"/>
      <c r="K55" s="62"/>
      <c r="L55" s="62"/>
      <c r="M55" s="62"/>
      <c r="N55" s="62"/>
      <c r="O55" s="6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</row>
    <row r="56" spans="2:75" s="23" customFormat="1" ht="19.5" thickTop="1">
      <c r="B56" s="22"/>
      <c r="C56" s="22"/>
      <c r="D56" s="22"/>
      <c r="E56" s="22"/>
      <c r="F56" s="22"/>
      <c r="G56" s="62"/>
      <c r="H56" s="62"/>
      <c r="I56" s="62"/>
      <c r="J56" s="62"/>
      <c r="K56" s="62"/>
      <c r="L56" s="62"/>
      <c r="M56" s="62"/>
      <c r="N56" s="62"/>
      <c r="O56" s="6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</row>
  </sheetData>
  <sheetProtection/>
  <mergeCells count="20">
    <mergeCell ref="A1:O1"/>
    <mergeCell ref="A2:O2"/>
    <mergeCell ref="A3:O3"/>
    <mergeCell ref="A5:A7"/>
    <mergeCell ref="B5:B7"/>
    <mergeCell ref="C5:C7"/>
    <mergeCell ref="F5:F7"/>
    <mergeCell ref="H5:H7"/>
    <mergeCell ref="M5:M7"/>
    <mergeCell ref="N5:N7"/>
    <mergeCell ref="O5:O7"/>
    <mergeCell ref="A39:O39"/>
    <mergeCell ref="A42:A44"/>
    <mergeCell ref="B42:B44"/>
    <mergeCell ref="C42:C44"/>
    <mergeCell ref="F42:F44"/>
    <mergeCell ref="H42:H44"/>
    <mergeCell ref="M42:M44"/>
    <mergeCell ref="N42:N44"/>
    <mergeCell ref="O42:O44"/>
  </mergeCells>
  <printOptions/>
  <pageMargins left="0.1968503937007874" right="0.1968503937007874" top="0.5905511811023623" bottom="0" header="0.3937007874015748" footer="0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Rich</cp:lastModifiedBy>
  <dcterms:created xsi:type="dcterms:W3CDTF">2015-05-27T01:55:07Z</dcterms:created>
  <dcterms:modified xsi:type="dcterms:W3CDTF">2015-05-27T13:13:37Z</dcterms:modified>
  <cp:category/>
  <cp:version/>
  <cp:contentType/>
  <cp:contentStatus/>
</cp:coreProperties>
</file>